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0" yWindow="0" windowWidth="19440" windowHeight="11475" activeTab="2"/>
  </bookViews>
  <sheets>
    <sheet name="minimal" sheetId="11" r:id="rId1"/>
    <sheet name="standard" sheetId="12" r:id="rId2"/>
    <sheet name="maximal" sheetId="13" r:id="rId3"/>
  </sheets>
  <calcPr calcId="114210" concurrentCalc="0"/>
</workbook>
</file>

<file path=xl/calcChain.xml><?xml version="1.0" encoding="utf-8"?>
<calcChain xmlns="http://schemas.openxmlformats.org/spreadsheetml/2006/main">
  <c r="B19" i="13"/>
  <c r="C3"/>
  <c r="C4"/>
  <c r="C6"/>
  <c r="C7"/>
  <c r="C8"/>
  <c r="C10"/>
  <c r="C12"/>
  <c r="E3"/>
  <c r="E4"/>
  <c r="E6"/>
  <c r="E7"/>
  <c r="E8"/>
  <c r="E10"/>
  <c r="E12"/>
  <c r="G3"/>
  <c r="G4"/>
  <c r="G6"/>
  <c r="G7"/>
  <c r="G8"/>
  <c r="G10"/>
  <c r="G12"/>
  <c r="B15"/>
  <c r="B20"/>
  <c r="B25"/>
  <c r="B24"/>
  <c r="B26"/>
  <c r="B16"/>
  <c r="C3" i="11"/>
  <c r="B12"/>
  <c r="C2"/>
  <c r="D2"/>
  <c r="D7"/>
  <c r="B14"/>
  <c r="D4" i="12"/>
  <c r="D2"/>
  <c r="D3"/>
  <c r="D5"/>
  <c r="D6"/>
  <c r="B9"/>
  <c r="B10"/>
</calcChain>
</file>

<file path=xl/sharedStrings.xml><?xml version="1.0" encoding="utf-8"?>
<sst xmlns="http://schemas.openxmlformats.org/spreadsheetml/2006/main" count="64" uniqueCount="62">
  <si>
    <t>EUR</t>
  </si>
  <si>
    <t>Расходы согласно списку на  70 стаканов</t>
  </si>
  <si>
    <t>Сахар, цена за кг, 50 г на литр, округлить до кг</t>
  </si>
  <si>
    <t>Материалы для оформления</t>
  </si>
  <si>
    <t>Иное</t>
  </si>
  <si>
    <t>Сумма расходов</t>
  </si>
  <si>
    <t>Прибыль</t>
  </si>
  <si>
    <t>Продажная стоимость за шт.</t>
  </si>
  <si>
    <t>Проданное кол-во</t>
  </si>
  <si>
    <t>Успех</t>
  </si>
  <si>
    <t>цена</t>
  </si>
  <si>
    <t>количество</t>
  </si>
  <si>
    <t>всего</t>
  </si>
  <si>
    <t>Переменные затраты на лимонный лимонад</t>
  </si>
  <si>
    <t>Лимоны, стоимость за шт</t>
  </si>
  <si>
    <t>Сахар, Стоимость за кг</t>
  </si>
  <si>
    <t>Стаканы</t>
  </si>
  <si>
    <t>Переменные затраты за стаканы (200 мл)</t>
  </si>
  <si>
    <t>Цена реализации за шт</t>
  </si>
  <si>
    <t>Переменные затраты при продаже за шт</t>
  </si>
  <si>
    <t>Цена покрытия за шт</t>
  </si>
  <si>
    <t>Цена</t>
  </si>
  <si>
    <t>Количество</t>
  </si>
  <si>
    <t>Всего</t>
  </si>
  <si>
    <t>3 за литр</t>
  </si>
  <si>
    <t>70 шт за упаковку</t>
  </si>
  <si>
    <t>50 гр за литр</t>
  </si>
  <si>
    <t>Материал</t>
  </si>
  <si>
    <t>Фактурная стоимость</t>
  </si>
  <si>
    <t xml:space="preserve"> Цена с учётом скидки</t>
  </si>
  <si>
    <t xml:space="preserve"> + расходы (транспорт, упаковка)</t>
  </si>
  <si>
    <t>Сумма счёта</t>
  </si>
  <si>
    <t>Биржевой курс по кассовым сделкам</t>
  </si>
  <si>
    <t xml:space="preserve"> + собственные транспортные расходы</t>
  </si>
  <si>
    <t>Сумма покрытия за единицу</t>
  </si>
  <si>
    <t>Реализованное количество</t>
  </si>
  <si>
    <t>Доходы</t>
  </si>
  <si>
    <t xml:space="preserve"> - убытки,бой</t>
  </si>
  <si>
    <t>расчёт лимоны</t>
  </si>
  <si>
    <t>стоимость сахар</t>
  </si>
  <si>
    <t>расчёт сахар</t>
  </si>
  <si>
    <t>стоимость стаканы</t>
  </si>
  <si>
    <t>расчёт стаканы</t>
  </si>
  <si>
    <t>3 за л</t>
  </si>
  <si>
    <t>50 гр за л</t>
  </si>
  <si>
    <t xml:space="preserve"> 1 из 70</t>
  </si>
  <si>
    <t>Лимоны, цена за штуку, 3 на литр</t>
  </si>
  <si>
    <t>Стаканы, 70 штук за упаковку</t>
  </si>
  <si>
    <t>переменные затраты за литр</t>
  </si>
  <si>
    <t>Закупочная цена за упаковку</t>
  </si>
  <si>
    <t>стоимость лимоны</t>
  </si>
  <si>
    <t>Необходимое кол-во за проданное кол-во</t>
  </si>
  <si>
    <t>Закупочная цена (200 мл стаканы)</t>
  </si>
  <si>
    <t xml:space="preserve"> - рабат:</t>
  </si>
  <si>
    <t xml:space="preserve"> - сконто</t>
  </si>
  <si>
    <t>Стоимость материалов за реализованную единицу</t>
  </si>
  <si>
    <t xml:space="preserve"> - материальные расходы</t>
  </si>
  <si>
    <t xml:space="preserve"> - иные производственные расходы</t>
  </si>
  <si>
    <t xml:space="preserve"> - расходы на стенде: материалы для оформления</t>
  </si>
  <si>
    <t xml:space="preserve"> - остатки: 0,3 кг сахара</t>
  </si>
  <si>
    <t xml:space="preserve"> - остатки: 5 стаканов непроданного лимонада</t>
  </si>
  <si>
    <t>Итог</t>
  </si>
</sst>
</file>

<file path=xl/styles.xml><?xml version="1.0" encoding="utf-8"?>
<styleSheet xmlns="http://schemas.openxmlformats.org/spreadsheetml/2006/main">
  <numFmts count="4">
    <numFmt numFmtId="164" formatCode="#,##0.00_ ;[Red]\-#,##0.00\ "/>
    <numFmt numFmtId="165" formatCode="#,##0_ ;[Red]\-#,##0\ "/>
    <numFmt numFmtId="166" formatCode="0.000"/>
    <numFmt numFmtId="167" formatCode="0.0"/>
  </numFmts>
  <fonts count="7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5">
    <xf numFmtId="0" fontId="0" fillId="0" borderId="0"/>
    <xf numFmtId="164" fontId="2" fillId="4" borderId="0" applyBorder="0">
      <protection locked="0"/>
    </xf>
    <xf numFmtId="4" fontId="3" fillId="2" borderId="1" applyNumberFormat="0" applyBorder="0">
      <protection hidden="1"/>
    </xf>
    <xf numFmtId="4" fontId="2" fillId="5" borderId="0" applyBorder="0"/>
    <xf numFmtId="0" fontId="1" fillId="5" borderId="0" applyProtection="0">
      <alignment horizontal="left"/>
      <protection hidden="1"/>
    </xf>
  </cellStyleXfs>
  <cellXfs count="3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1" xfId="0" applyFont="1" applyBorder="1"/>
    <xf numFmtId="164" fontId="4" fillId="0" borderId="1" xfId="0" applyNumberFormat="1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3" borderId="0" xfId="0" applyFont="1" applyFill="1" applyBorder="1"/>
    <xf numFmtId="0" fontId="5" fillId="0" borderId="1" xfId="0" applyFont="1" applyBorder="1"/>
    <xf numFmtId="164" fontId="5" fillId="0" borderId="1" xfId="0" applyNumberFormat="1" applyFont="1" applyBorder="1"/>
    <xf numFmtId="165" fontId="4" fillId="0" borderId="1" xfId="0" applyNumberFormat="1" applyFont="1" applyBorder="1"/>
    <xf numFmtId="2" fontId="4" fillId="0" borderId="2" xfId="0" applyNumberFormat="1" applyFont="1" applyBorder="1"/>
    <xf numFmtId="2" fontId="4" fillId="0" borderId="3" xfId="0" applyNumberFormat="1" applyFont="1" applyBorder="1"/>
    <xf numFmtId="2" fontId="4" fillId="0" borderId="4" xfId="0" applyNumberFormat="1" applyFont="1" applyBorder="1"/>
    <xf numFmtId="164" fontId="4" fillId="0" borderId="2" xfId="0" applyNumberFormat="1" applyFont="1" applyBorder="1"/>
    <xf numFmtId="1" fontId="4" fillId="0" borderId="3" xfId="0" applyNumberFormat="1" applyFont="1" applyBorder="1"/>
    <xf numFmtId="164" fontId="4" fillId="0" borderId="3" xfId="0" applyNumberFormat="1" applyFont="1" applyBorder="1"/>
    <xf numFmtId="164" fontId="4" fillId="0" borderId="4" xfId="0" applyNumberFormat="1" applyFont="1" applyBorder="1"/>
    <xf numFmtId="0" fontId="4" fillId="0" borderId="0" xfId="0" applyFont="1" applyBorder="1"/>
    <xf numFmtId="2" fontId="4" fillId="0" borderId="0" xfId="0" applyNumberFormat="1" applyFont="1" applyBorder="1"/>
    <xf numFmtId="166" fontId="0" fillId="0" borderId="0" xfId="0" applyNumberFormat="1"/>
    <xf numFmtId="167" fontId="0" fillId="0" borderId="0" xfId="0" applyNumberFormat="1"/>
    <xf numFmtId="0" fontId="4" fillId="3" borderId="1" xfId="0" applyFont="1" applyFill="1" applyBorder="1"/>
    <xf numFmtId="2" fontId="4" fillId="0" borderId="1" xfId="0" applyNumberFormat="1" applyFont="1" applyBorder="1"/>
    <xf numFmtId="0" fontId="4" fillId="0" borderId="5" xfId="0" applyFont="1" applyBorder="1"/>
    <xf numFmtId="2" fontId="4" fillId="0" borderId="5" xfId="0" applyNumberFormat="1" applyFont="1" applyBorder="1"/>
    <xf numFmtId="0" fontId="4" fillId="0" borderId="6" xfId="0" applyFont="1" applyBorder="1"/>
    <xf numFmtId="164" fontId="4" fillId="0" borderId="6" xfId="0" applyNumberFormat="1" applyFont="1" applyBorder="1"/>
    <xf numFmtId="164" fontId="4" fillId="0" borderId="5" xfId="0" applyNumberFormat="1" applyFont="1" applyBorder="1"/>
    <xf numFmtId="0" fontId="5" fillId="3" borderId="1" xfId="0" applyFont="1" applyFill="1" applyBorder="1"/>
    <xf numFmtId="0" fontId="5" fillId="0" borderId="0" xfId="0" applyFont="1" applyBorder="1"/>
    <xf numFmtId="164" fontId="5" fillId="0" borderId="0" xfId="0" applyNumberFormat="1" applyFont="1" applyBorder="1"/>
    <xf numFmtId="0" fontId="5" fillId="3" borderId="7" xfId="0" applyFont="1" applyFill="1" applyBorder="1" applyAlignment="1">
      <alignment horizontal="center" wrapText="1"/>
    </xf>
  </cellXfs>
  <cellStyles count="5">
    <cellStyle name="ausfuellen" xfId="1"/>
    <cellStyle name="Ausgabefelder" xfId="2"/>
    <cellStyle name="formeln" xfId="3"/>
    <cellStyle name="Ueberschrift_gelb" xfId="4"/>
    <cellStyle name="Обычный" xfId="0" builtinId="0"/>
  </cellStyles>
  <dxfs count="0"/>
  <tableStyles count="0" defaultTableStyle="TableStyleMedium2" defaultPivotStyle="PivotStyleMedium7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A4" sqref="A4"/>
    </sheetView>
  </sheetViews>
  <sheetFormatPr defaultColWidth="11.42578125" defaultRowHeight="15"/>
  <cols>
    <col min="1" max="1" width="54.140625" style="1" bestFit="1" customWidth="1"/>
    <col min="2" max="2" width="6.28515625" style="1" bestFit="1" customWidth="1"/>
    <col min="3" max="3" width="19" style="2" bestFit="1" customWidth="1"/>
    <col min="4" max="4" width="8" style="1" bestFit="1" customWidth="1"/>
    <col min="5" max="5" width="10" style="2" bestFit="1" customWidth="1"/>
    <col min="6" max="6" width="10.42578125" bestFit="1" customWidth="1"/>
    <col min="7" max="7" width="9.85546875" bestFit="1" customWidth="1"/>
  </cols>
  <sheetData>
    <row r="1" spans="1:7">
      <c r="A1" s="23" t="s">
        <v>1</v>
      </c>
      <c r="B1" s="23" t="s">
        <v>10</v>
      </c>
      <c r="C1" s="23" t="s">
        <v>11</v>
      </c>
      <c r="D1" s="23" t="s">
        <v>12</v>
      </c>
      <c r="E1"/>
    </row>
    <row r="2" spans="1:7">
      <c r="A2" s="3" t="s">
        <v>46</v>
      </c>
      <c r="B2" s="3">
        <v>0.39</v>
      </c>
      <c r="C2" s="3">
        <f>3/5*70</f>
        <v>42</v>
      </c>
      <c r="D2" s="24">
        <f>B2*C2</f>
        <v>16.38</v>
      </c>
      <c r="E2"/>
    </row>
    <row r="3" spans="1:7">
      <c r="A3" s="3" t="s">
        <v>2</v>
      </c>
      <c r="B3" s="3">
        <v>1.19</v>
      </c>
      <c r="C3" s="3">
        <f>50/5*70/1000</f>
        <v>0.7</v>
      </c>
      <c r="D3" s="24">
        <v>1.19</v>
      </c>
      <c r="E3"/>
    </row>
    <row r="4" spans="1:7">
      <c r="A4" s="3" t="s">
        <v>47</v>
      </c>
      <c r="B4" s="3">
        <v>8.99</v>
      </c>
      <c r="C4" s="3">
        <v>70</v>
      </c>
      <c r="D4" s="24">
        <v>8.99</v>
      </c>
      <c r="E4"/>
    </row>
    <row r="5" spans="1:7">
      <c r="A5" s="3" t="s">
        <v>3</v>
      </c>
      <c r="B5" s="3"/>
      <c r="C5" s="3"/>
      <c r="D5" s="24">
        <v>3</v>
      </c>
      <c r="E5"/>
    </row>
    <row r="6" spans="1:7">
      <c r="A6" s="3" t="s">
        <v>4</v>
      </c>
      <c r="B6" s="3"/>
      <c r="C6" s="3"/>
      <c r="D6" s="24">
        <v>0</v>
      </c>
      <c r="E6"/>
    </row>
    <row r="7" spans="1:7" ht="15.75" thickBot="1">
      <c r="A7" s="25" t="s">
        <v>5</v>
      </c>
      <c r="B7" s="25"/>
      <c r="C7" s="25"/>
      <c r="D7" s="26">
        <f>SUM(D2:D5)</f>
        <v>29.560000000000002</v>
      </c>
      <c r="E7"/>
      <c r="G7" s="22"/>
    </row>
    <row r="8" spans="1:7" ht="15.75" thickTop="1">
      <c r="A8" s="19"/>
      <c r="B8" s="19"/>
      <c r="C8" s="19"/>
      <c r="D8" s="20"/>
      <c r="E8"/>
      <c r="G8" s="21"/>
    </row>
    <row r="9" spans="1:7">
      <c r="A9" s="23" t="s">
        <v>6</v>
      </c>
      <c r="B9" s="3" t="s">
        <v>0</v>
      </c>
    </row>
    <row r="10" spans="1:7">
      <c r="A10" s="3" t="s">
        <v>7</v>
      </c>
      <c r="B10" s="4">
        <v>0.5</v>
      </c>
    </row>
    <row r="11" spans="1:7">
      <c r="A11" s="3" t="s">
        <v>8</v>
      </c>
      <c r="B11" s="11">
        <v>65</v>
      </c>
    </row>
    <row r="12" spans="1:7" ht="15.75" thickBot="1">
      <c r="A12" s="25" t="s">
        <v>6</v>
      </c>
      <c r="B12" s="29">
        <f>B10*B11</f>
        <v>32.5</v>
      </c>
    </row>
    <row r="13" spans="1:7" ht="15.75" thickTop="1">
      <c r="A13" s="27"/>
      <c r="B13" s="28"/>
    </row>
    <row r="14" spans="1:7">
      <c r="A14" s="30" t="s">
        <v>9</v>
      </c>
      <c r="B14" s="10">
        <f>B12-D7</f>
        <v>2.9399999999999977</v>
      </c>
    </row>
    <row r="15" spans="1:7">
      <c r="B15" s="2"/>
    </row>
  </sheetData>
  <phoneticPr fontId="6" type="noConversion"/>
  <pageMargins left="0.70866141732283472" right="0.70866141732283472" top="0.78740157480314965" bottom="0.78740157480314965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zoomScale="130" zoomScaleNormal="130" zoomScalePageLayoutView="130" workbookViewId="0">
      <selection activeCell="A5" sqref="A5"/>
    </sheetView>
  </sheetViews>
  <sheetFormatPr defaultColWidth="11.42578125" defaultRowHeight="15"/>
  <cols>
    <col min="1" max="1" width="49.7109375" style="1" bestFit="1" customWidth="1"/>
    <col min="2" max="2" width="6.28515625" style="1" bestFit="1" customWidth="1"/>
    <col min="3" max="3" width="19" style="2" bestFit="1" customWidth="1"/>
    <col min="4" max="4" width="8" style="1" bestFit="1" customWidth="1"/>
    <col min="5" max="5" width="10" style="2" bestFit="1" customWidth="1"/>
    <col min="6" max="6" width="10.42578125" bestFit="1" customWidth="1"/>
    <col min="7" max="7" width="9.85546875" bestFit="1" customWidth="1"/>
  </cols>
  <sheetData>
    <row r="1" spans="1:5">
      <c r="A1" s="8" t="s">
        <v>13</v>
      </c>
      <c r="B1" s="8" t="s">
        <v>21</v>
      </c>
      <c r="C1" s="8" t="s">
        <v>22</v>
      </c>
      <c r="D1" s="8" t="s">
        <v>23</v>
      </c>
      <c r="E1"/>
    </row>
    <row r="2" spans="1:5">
      <c r="A2" s="5" t="s">
        <v>14</v>
      </c>
      <c r="B2" s="5">
        <v>0.39</v>
      </c>
      <c r="C2" s="5" t="s">
        <v>24</v>
      </c>
      <c r="D2" s="12">
        <f>B2*3</f>
        <v>1.17</v>
      </c>
      <c r="E2"/>
    </row>
    <row r="3" spans="1:5">
      <c r="A3" s="6" t="s">
        <v>15</v>
      </c>
      <c r="B3" s="6">
        <v>1.19</v>
      </c>
      <c r="C3" s="6" t="s">
        <v>26</v>
      </c>
      <c r="D3" s="13">
        <f>B3*50/1000</f>
        <v>5.9499999999999997E-2</v>
      </c>
      <c r="E3"/>
    </row>
    <row r="4" spans="1:5">
      <c r="A4" s="7" t="s">
        <v>16</v>
      </c>
      <c r="B4" s="7">
        <v>8.99</v>
      </c>
      <c r="C4" s="7" t="s">
        <v>25</v>
      </c>
      <c r="D4" s="14">
        <f>B4/70*5</f>
        <v>0.64214285714285713</v>
      </c>
      <c r="E4"/>
    </row>
    <row r="5" spans="1:5">
      <c r="A5" s="6" t="s">
        <v>48</v>
      </c>
      <c r="B5" s="6"/>
      <c r="C5" s="6"/>
      <c r="D5" s="13">
        <f>SUM(D2:D4)</f>
        <v>1.8716428571428569</v>
      </c>
      <c r="E5"/>
    </row>
    <row r="6" spans="1:5">
      <c r="A6" s="7" t="s">
        <v>17</v>
      </c>
      <c r="B6" s="7"/>
      <c r="C6" s="7"/>
      <c r="D6" s="14">
        <f>D5/5</f>
        <v>0.3743285714285714</v>
      </c>
      <c r="E6"/>
    </row>
    <row r="8" spans="1:5">
      <c r="A8" s="3" t="s">
        <v>18</v>
      </c>
      <c r="B8" s="4">
        <v>0.5</v>
      </c>
    </row>
    <row r="9" spans="1:5">
      <c r="A9" s="3" t="s">
        <v>19</v>
      </c>
      <c r="B9" s="4">
        <f>D6</f>
        <v>0.3743285714285714</v>
      </c>
    </row>
    <row r="10" spans="1:5">
      <c r="A10" s="9" t="s">
        <v>20</v>
      </c>
      <c r="B10" s="10">
        <f>B8-B9</f>
        <v>0.1256714285714286</v>
      </c>
    </row>
    <row r="11" spans="1:5">
      <c r="A11" s="31"/>
      <c r="B11" s="32"/>
    </row>
  </sheetData>
  <phoneticPr fontId="6" type="noConversion"/>
  <pageMargins left="0.70866141732283472" right="0.70866141732283472" top="0.78740157480314965" bottom="0.78740157480314965" header="0.31496062992125984" footer="0.31496062992125984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6"/>
  <sheetViews>
    <sheetView tabSelected="1" zoomScale="85" zoomScaleNormal="85" zoomScalePageLayoutView="85" workbookViewId="0">
      <selection activeCell="A26" sqref="A26"/>
    </sheetView>
  </sheetViews>
  <sheetFormatPr defaultColWidth="11.42578125" defaultRowHeight="15"/>
  <cols>
    <col min="1" max="1" width="49.85546875" customWidth="1"/>
    <col min="2" max="2" width="10.85546875" customWidth="1"/>
    <col min="3" max="3" width="14.42578125" customWidth="1"/>
    <col min="4" max="4" width="11" customWidth="1"/>
    <col min="5" max="5" width="10.5703125" customWidth="1"/>
    <col min="6" max="6" width="11" customWidth="1"/>
    <col min="7" max="7" width="13.7109375" customWidth="1"/>
  </cols>
  <sheetData>
    <row r="1" spans="1:7" ht="45">
      <c r="A1" s="8" t="s">
        <v>27</v>
      </c>
      <c r="B1" s="33" t="s">
        <v>50</v>
      </c>
      <c r="C1" s="33" t="s">
        <v>38</v>
      </c>
      <c r="D1" s="33" t="s">
        <v>39</v>
      </c>
      <c r="E1" s="33" t="s">
        <v>40</v>
      </c>
      <c r="F1" s="33" t="s">
        <v>41</v>
      </c>
      <c r="G1" s="33" t="s">
        <v>42</v>
      </c>
    </row>
    <row r="2" spans="1:7">
      <c r="A2" s="5" t="s">
        <v>28</v>
      </c>
      <c r="B2" s="5"/>
      <c r="C2" s="15">
        <v>0.39</v>
      </c>
      <c r="D2" s="5"/>
      <c r="E2" s="15">
        <v>1.19</v>
      </c>
      <c r="F2" s="5"/>
      <c r="G2" s="15">
        <v>8.99</v>
      </c>
    </row>
    <row r="3" spans="1:7">
      <c r="A3" s="6" t="s">
        <v>53</v>
      </c>
      <c r="B3" s="16">
        <v>0</v>
      </c>
      <c r="C3" s="17">
        <f>C2*B3%</f>
        <v>0</v>
      </c>
      <c r="D3" s="16">
        <v>0</v>
      </c>
      <c r="E3" s="17">
        <f>E2*D3%</f>
        <v>0</v>
      </c>
      <c r="F3" s="16">
        <v>0</v>
      </c>
      <c r="G3" s="17">
        <f>G2*F3%</f>
        <v>0</v>
      </c>
    </row>
    <row r="4" spans="1:7">
      <c r="A4" s="7" t="s">
        <v>29</v>
      </c>
      <c r="B4" s="7"/>
      <c r="C4" s="18">
        <f>C2-C3</f>
        <v>0.39</v>
      </c>
      <c r="D4" s="7"/>
      <c r="E4" s="18">
        <f>E2-E3</f>
        <v>1.19</v>
      </c>
      <c r="F4" s="7"/>
      <c r="G4" s="18">
        <f>G2-G3</f>
        <v>8.99</v>
      </c>
    </row>
    <row r="5" spans="1:7">
      <c r="A5" s="6" t="s">
        <v>30</v>
      </c>
      <c r="B5" s="6"/>
      <c r="C5" s="17">
        <v>0</v>
      </c>
      <c r="D5" s="6"/>
      <c r="E5" s="17">
        <v>0</v>
      </c>
      <c r="F5" s="6"/>
      <c r="G5" s="17">
        <v>0</v>
      </c>
    </row>
    <row r="6" spans="1:7">
      <c r="A6" s="7" t="s">
        <v>31</v>
      </c>
      <c r="B6" s="7"/>
      <c r="C6" s="18">
        <f>C4+C5</f>
        <v>0.39</v>
      </c>
      <c r="D6" s="7"/>
      <c r="E6" s="18">
        <f>E4+E5</f>
        <v>1.19</v>
      </c>
      <c r="F6" s="7"/>
      <c r="G6" s="18">
        <f>G4+G5</f>
        <v>8.99</v>
      </c>
    </row>
    <row r="7" spans="1:7">
      <c r="A7" s="6" t="s">
        <v>54</v>
      </c>
      <c r="B7" s="16">
        <v>0</v>
      </c>
      <c r="C7" s="17">
        <f>C6*B7%</f>
        <v>0</v>
      </c>
      <c r="D7" s="16">
        <v>0</v>
      </c>
      <c r="E7" s="17">
        <f>E6*D7%</f>
        <v>0</v>
      </c>
      <c r="F7" s="16">
        <v>0</v>
      </c>
      <c r="G7" s="17">
        <f>G6*F7%</f>
        <v>0</v>
      </c>
    </row>
    <row r="8" spans="1:7">
      <c r="A8" s="7" t="s">
        <v>32</v>
      </c>
      <c r="B8" s="7"/>
      <c r="C8" s="18">
        <f>C6-C7</f>
        <v>0.39</v>
      </c>
      <c r="D8" s="7"/>
      <c r="E8" s="18">
        <f>E6-E7</f>
        <v>1.19</v>
      </c>
      <c r="F8" s="7"/>
      <c r="G8" s="18">
        <f>G6-G7</f>
        <v>8.99</v>
      </c>
    </row>
    <row r="9" spans="1:7">
      <c r="A9" s="6" t="s">
        <v>33</v>
      </c>
      <c r="B9" s="6"/>
      <c r="C9" s="17">
        <v>0</v>
      </c>
      <c r="D9" s="6"/>
      <c r="E9" s="17">
        <v>0</v>
      </c>
      <c r="F9" s="6"/>
      <c r="G9" s="17">
        <v>0</v>
      </c>
    </row>
    <row r="10" spans="1:7">
      <c r="A10" s="3" t="s">
        <v>49</v>
      </c>
      <c r="B10" s="3"/>
      <c r="C10" s="4">
        <f>C8+C9</f>
        <v>0.39</v>
      </c>
      <c r="D10" s="3"/>
      <c r="E10" s="4">
        <f>E8+E9</f>
        <v>1.19</v>
      </c>
      <c r="F10" s="3"/>
      <c r="G10" s="4">
        <f>G8+G9</f>
        <v>8.99</v>
      </c>
    </row>
    <row r="11" spans="1:7">
      <c r="A11" s="3" t="s">
        <v>51</v>
      </c>
      <c r="B11" s="3"/>
      <c r="C11" s="4" t="s">
        <v>43</v>
      </c>
      <c r="D11" s="3"/>
      <c r="E11" s="4" t="s">
        <v>44</v>
      </c>
      <c r="F11" s="3"/>
      <c r="G11" s="4" t="s">
        <v>45</v>
      </c>
    </row>
    <row r="12" spans="1:7">
      <c r="A12" s="3" t="s">
        <v>52</v>
      </c>
      <c r="B12" s="3"/>
      <c r="C12" s="4">
        <f>C10*3/5</f>
        <v>0.23399999999999999</v>
      </c>
      <c r="D12" s="3"/>
      <c r="E12" s="4">
        <f>E10*50/1000/5</f>
        <v>1.1899999999999999E-2</v>
      </c>
      <c r="F12" s="3"/>
      <c r="G12" s="4">
        <f>G10/70</f>
        <v>0.12842857142857142</v>
      </c>
    </row>
    <row r="13" spans="1:7">
      <c r="A13" s="1"/>
      <c r="B13" s="1"/>
      <c r="C13" s="2"/>
      <c r="D13" s="1"/>
      <c r="E13" s="2"/>
    </row>
    <row r="14" spans="1:7">
      <c r="A14" s="3" t="s">
        <v>18</v>
      </c>
      <c r="B14" s="4">
        <v>0.5</v>
      </c>
      <c r="C14" s="2"/>
      <c r="D14" s="1"/>
      <c r="E14" s="2"/>
    </row>
    <row r="15" spans="1:7">
      <c r="A15" s="3" t="s">
        <v>55</v>
      </c>
      <c r="B15" s="4">
        <f>C12+E12+G12</f>
        <v>0.3743285714285714</v>
      </c>
      <c r="C15" s="2"/>
      <c r="D15" s="1"/>
      <c r="E15" s="2"/>
    </row>
    <row r="16" spans="1:7">
      <c r="A16" s="9" t="s">
        <v>34</v>
      </c>
      <c r="B16" s="10">
        <f>B14-B15</f>
        <v>0.1256714285714286</v>
      </c>
      <c r="C16" s="2"/>
      <c r="D16" s="1"/>
      <c r="E16" s="2"/>
    </row>
    <row r="17" spans="1:5">
      <c r="A17" s="1"/>
      <c r="B17" s="2"/>
      <c r="C17" s="2"/>
      <c r="D17" s="1"/>
      <c r="E17" s="2"/>
    </row>
    <row r="18" spans="1:5">
      <c r="A18" s="3" t="s">
        <v>35</v>
      </c>
      <c r="B18" s="11">
        <v>65</v>
      </c>
      <c r="C18" s="2"/>
      <c r="D18" s="1"/>
      <c r="E18" s="2"/>
    </row>
    <row r="19" spans="1:5">
      <c r="A19" s="3" t="s">
        <v>36</v>
      </c>
      <c r="B19" s="4">
        <f>B14*B18</f>
        <v>32.5</v>
      </c>
      <c r="C19" s="2"/>
      <c r="D19" s="1"/>
      <c r="E19" s="2"/>
    </row>
    <row r="20" spans="1:5">
      <c r="A20" s="3" t="s">
        <v>56</v>
      </c>
      <c r="B20" s="4">
        <f>B15*B18</f>
        <v>24.33135714285714</v>
      </c>
      <c r="C20" s="2"/>
      <c r="D20" s="1"/>
      <c r="E20" s="2"/>
    </row>
    <row r="21" spans="1:5">
      <c r="A21" s="3" t="s">
        <v>57</v>
      </c>
      <c r="B21" s="4">
        <v>0</v>
      </c>
      <c r="C21" s="2"/>
      <c r="D21" s="1"/>
      <c r="E21" s="2"/>
    </row>
    <row r="22" spans="1:5">
      <c r="A22" s="3" t="s">
        <v>58</v>
      </c>
      <c r="B22" s="4">
        <v>3</v>
      </c>
      <c r="C22" s="2"/>
      <c r="D22" s="1"/>
      <c r="E22" s="2"/>
    </row>
    <row r="23" spans="1:5">
      <c r="A23" s="3" t="s">
        <v>37</v>
      </c>
      <c r="B23" s="4">
        <v>0</v>
      </c>
      <c r="C23" s="2"/>
      <c r="D23" s="1"/>
      <c r="E23" s="2"/>
    </row>
    <row r="24" spans="1:5">
      <c r="A24" s="3" t="s">
        <v>59</v>
      </c>
      <c r="B24" s="4">
        <f>E2*0.3</f>
        <v>0.35699999999999998</v>
      </c>
      <c r="C24" s="2"/>
      <c r="D24" s="1"/>
      <c r="E24" s="2"/>
    </row>
    <row r="25" spans="1:5">
      <c r="A25" s="3" t="s">
        <v>60</v>
      </c>
      <c r="B25" s="4">
        <f>5*B15</f>
        <v>1.8716428571428569</v>
      </c>
      <c r="C25" s="2"/>
      <c r="D25" s="1"/>
      <c r="E25" s="2"/>
    </row>
    <row r="26" spans="1:5">
      <c r="A26" s="9" t="s">
        <v>61</v>
      </c>
      <c r="B26" s="4">
        <f>B19-B20-B21-B22-B25-B23-B24</f>
        <v>2.9400000000000031</v>
      </c>
      <c r="C26" s="2"/>
      <c r="D26" s="1"/>
      <c r="E26" s="2"/>
    </row>
  </sheetData>
  <phoneticPr fontId="6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minimal</vt:lpstr>
      <vt:lpstr>standard</vt:lpstr>
      <vt:lpstr>maximal</vt:lpstr>
    </vt:vector>
  </TitlesOfParts>
  <Company>HAK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SPANGL SUSANNE</dc:creator>
  <cp:lastModifiedBy>Кей</cp:lastModifiedBy>
  <cp:lastPrinted>2016-07-14T07:10:06Z</cp:lastPrinted>
  <dcterms:created xsi:type="dcterms:W3CDTF">2015-05-13T17:19:48Z</dcterms:created>
  <dcterms:modified xsi:type="dcterms:W3CDTF">2019-04-16T22:20:23Z</dcterms:modified>
</cp:coreProperties>
</file>